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00" windowWidth="14940" windowHeight="7872"/>
  </bookViews>
  <sheets>
    <sheet name="Fahrzeugkalkulation" sheetId="1" r:id="rId1"/>
  </sheets>
  <calcPr calcId="145621"/>
</workbook>
</file>

<file path=xl/calcChain.xml><?xml version="1.0" encoding="utf-8"?>
<calcChain xmlns="http://schemas.openxmlformats.org/spreadsheetml/2006/main">
  <c r="D20" i="1" l="1"/>
  <c r="E20" i="1"/>
  <c r="F20" i="1"/>
  <c r="D21" i="1"/>
  <c r="E21" i="1"/>
  <c r="F21" i="1"/>
  <c r="D22" i="1"/>
  <c r="E22" i="1"/>
  <c r="F22" i="1"/>
  <c r="D23" i="1"/>
  <c r="E23" i="1"/>
  <c r="F23" i="1"/>
  <c r="D25" i="1"/>
  <c r="D24" i="1" s="1"/>
  <c r="D26" i="1" s="1"/>
  <c r="E25" i="1"/>
  <c r="D35" i="1"/>
  <c r="C40" i="1"/>
  <c r="D40" i="1" s="1"/>
  <c r="D42" i="1" s="1"/>
  <c r="C41" i="1"/>
  <c r="D41" i="1" s="1"/>
  <c r="D29" i="1" l="1"/>
  <c r="D27" i="1"/>
  <c r="C42" i="1"/>
  <c r="F24" i="1"/>
  <c r="F26" i="1" s="1"/>
  <c r="F25" i="1"/>
  <c r="E24" i="1"/>
  <c r="E26" i="1" s="1"/>
  <c r="F29" i="1" l="1"/>
  <c r="F27" i="1"/>
  <c r="E29" i="1"/>
  <c r="E27" i="1"/>
</calcChain>
</file>

<file path=xl/sharedStrings.xml><?xml version="1.0" encoding="utf-8"?>
<sst xmlns="http://schemas.openxmlformats.org/spreadsheetml/2006/main" count="57" uniqueCount="54">
  <si>
    <t>Fahrzeugkalkulation</t>
  </si>
  <si>
    <t>- Automarke, Typ</t>
  </si>
  <si>
    <t>- Approximativer Neupreis</t>
  </si>
  <si>
    <t>- Verbrauch l/100 km</t>
  </si>
  <si>
    <t>- Lebensdauer Jahre (max. 10)</t>
  </si>
  <si>
    <t>- Lebensdauer km</t>
  </si>
  <si>
    <t>- jährlich gefahrene km</t>
  </si>
  <si>
    <t>- Km-abhängiger Unterhalt, CHF/km</t>
  </si>
  <si>
    <t>Pneus, Schmiermittel, Serviceanteil, usw.</t>
  </si>
  <si>
    <t>Jährliche Kosten</t>
  </si>
  <si>
    <t>1. Jahr</t>
  </si>
  <si>
    <t>2. Jahr</t>
  </si>
  <si>
    <t>- Fahrzeugsteuer</t>
  </si>
  <si>
    <t>- Unterhalt/Jahr</t>
  </si>
  <si>
    <t>- Treibstoffkosten</t>
  </si>
  <si>
    <t>- Zinskosten (ohne Zinseszins)</t>
  </si>
  <si>
    <t>Zinssatz:</t>
  </si>
  <si>
    <t>- Abschreibung (1. Jahr doppelt)</t>
  </si>
  <si>
    <t>Total jährliche Kosten</t>
  </si>
  <si>
    <t>Total monatliche Kosten</t>
  </si>
  <si>
    <t>Kosten/km</t>
  </si>
  <si>
    <t>Bemerkungen</t>
  </si>
  <si>
    <t>Basisdaten</t>
  </si>
  <si>
    <t>Leasingdauer</t>
  </si>
  <si>
    <t>Restwert</t>
  </si>
  <si>
    <t>Leasingzinssatz</t>
  </si>
  <si>
    <r>
      <t xml:space="preserve">Approximative Leasing-Kalkulation </t>
    </r>
    <r>
      <rPr>
        <b/>
        <sz val="9"/>
        <rFont val="Arial"/>
        <family val="2"/>
      </rPr>
      <t>(Basisdaten vorne ebenfalls ausfüllen!)</t>
    </r>
  </si>
  <si>
    <t>Monate</t>
  </si>
  <si>
    <t>CHF</t>
  </si>
  <si>
    <t>%</t>
  </si>
  <si>
    <t>Anzahlung/Eintausch</t>
  </si>
  <si>
    <t>total</t>
  </si>
  <si>
    <t>pro Monat</t>
  </si>
  <si>
    <t>Annahme: 1. Leasingrate bei Abschluss</t>
  </si>
  <si>
    <t>Zinsanteil, ca.</t>
  </si>
  <si>
    <t>Vollkasko</t>
  </si>
  <si>
    <t>Amortisationsanteil (inkl. approx. km-Diff.)</t>
  </si>
  <si>
    <t>Total Leasingkosten</t>
  </si>
  <si>
    <t>Ohne Berücksichtigung einer allfällig zu leistenden Kaution und des daraus resultierenden Zinsertrags.</t>
  </si>
  <si>
    <t>- Wirtschaftliche Nutzungsdauer Jahre</t>
  </si>
  <si>
    <t>Jahre</t>
  </si>
  <si>
    <t>Ø Nutzungs-dauer, linear</t>
  </si>
  <si>
    <t>Kilometer/Jahr</t>
  </si>
  <si>
    <t>Kilometer tot.</t>
  </si>
  <si>
    <t>Liter/Km</t>
  </si>
  <si>
    <t>CHF/Km</t>
  </si>
  <si>
    <t>CHF/Liter:</t>
  </si>
  <si>
    <t>Basisko. CHF:</t>
  </si>
  <si>
    <t>CHF/Jahr</t>
  </si>
  <si>
    <t>Automarke, Typ</t>
  </si>
  <si>
    <t>freier Text</t>
  </si>
  <si>
    <t>Firma od. Person</t>
  </si>
  <si>
    <t>Name, Datum (Ersteller)</t>
  </si>
  <si>
    <t>- Versicherungskosten/Jahr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</si>
</sst>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_ ;\-#,##0\ "/>
    <numFmt numFmtId="166" formatCode="#,##0.00_ ;\-#,##0.00\ "/>
    <numFmt numFmtId="167" formatCode="#,##0.0_ ;\-#,##0.0\ "/>
    <numFmt numFmtId="168" formatCode="&quot;Maximum &quot;#,##0_ ;\-#,##0\ "/>
  </numFmts>
  <fonts count="8"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165" fontId="0" fillId="2" borderId="0" xfId="0" applyNumberFormat="1" applyFill="1" applyProtection="1">
      <protection locked="0"/>
    </xf>
    <xf numFmtId="167" fontId="0" fillId="2" borderId="0" xfId="0" applyNumberFormat="1" applyFill="1" applyProtection="1">
      <protection locked="0"/>
    </xf>
    <xf numFmtId="166" fontId="0" fillId="2" borderId="0" xfId="0" applyNumberFormat="1" applyFill="1" applyProtection="1">
      <protection locked="0"/>
    </xf>
    <xf numFmtId="165" fontId="5" fillId="2" borderId="0" xfId="0" applyNumberFormat="1" applyFont="1" applyFill="1" applyProtection="1">
      <protection locked="0"/>
    </xf>
    <xf numFmtId="165" fontId="0" fillId="0" borderId="0" xfId="0" applyNumberFormat="1"/>
    <xf numFmtId="0" fontId="6" fillId="0" borderId="0" xfId="0" applyFont="1" applyAlignment="1">
      <alignment horizontal="right"/>
    </xf>
    <xf numFmtId="166" fontId="5" fillId="2" borderId="0" xfId="0" applyNumberFormat="1" applyFont="1" applyFill="1" applyProtection="1">
      <protection locked="0"/>
    </xf>
    <xf numFmtId="164" fontId="5" fillId="2" borderId="0" xfId="0" applyNumberFormat="1" applyFont="1" applyFill="1" applyProtection="1">
      <protection locked="0"/>
    </xf>
    <xf numFmtId="49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49" fontId="4" fillId="0" borderId="0" xfId="0" applyNumberFormat="1" applyFont="1"/>
    <xf numFmtId="0" fontId="4" fillId="0" borderId="0" xfId="0" applyFont="1"/>
    <xf numFmtId="165" fontId="4" fillId="0" borderId="0" xfId="0" applyNumberFormat="1" applyFont="1"/>
    <xf numFmtId="166" fontId="3" fillId="0" borderId="0" xfId="0" applyNumberFormat="1" applyFont="1"/>
    <xf numFmtId="49" fontId="7" fillId="0" borderId="0" xfId="0" applyNumberFormat="1" applyFont="1"/>
    <xf numFmtId="49" fontId="6" fillId="2" borderId="0" xfId="0" applyNumberFormat="1" applyFont="1" applyFill="1" applyAlignment="1" applyProtection="1">
      <alignment horizontal="right" shrinkToFit="1"/>
      <protection locked="0"/>
    </xf>
    <xf numFmtId="10" fontId="0" fillId="2" borderId="0" xfId="0" applyNumberFormat="1" applyFill="1" applyProtection="1">
      <protection locked="0"/>
    </xf>
    <xf numFmtId="0" fontId="4" fillId="0" borderId="0" xfId="0" applyFont="1" applyAlignment="1">
      <alignment horizontal="center"/>
    </xf>
    <xf numFmtId="49" fontId="0" fillId="2" borderId="0" xfId="0" applyNumberFormat="1" applyFill="1" applyAlignment="1" applyProtection="1">
      <alignment shrinkToFit="1"/>
      <protection locked="0"/>
    </xf>
    <xf numFmtId="49" fontId="0" fillId="2" borderId="0" xfId="0" applyNumberFormat="1" applyFill="1" applyAlignment="1" applyProtection="1">
      <alignment horizontal="left" indent="1" shrinkToFit="1"/>
      <protection locked="0"/>
    </xf>
    <xf numFmtId="49" fontId="1" fillId="2" borderId="0" xfId="0" applyNumberFormat="1" applyFont="1" applyFill="1" applyAlignment="1" applyProtection="1">
      <alignment shrinkToFit="1"/>
      <protection locked="0"/>
    </xf>
    <xf numFmtId="49" fontId="0" fillId="2" borderId="1" xfId="0" applyNumberFormat="1" applyFill="1" applyBorder="1" applyAlignment="1" applyProtection="1">
      <alignment horizontal="center" shrinkToFit="1"/>
      <protection locked="0"/>
    </xf>
    <xf numFmtId="49" fontId="0" fillId="2" borderId="2" xfId="0" applyNumberFormat="1" applyFill="1" applyBorder="1" applyAlignment="1" applyProtection="1">
      <alignment horizontal="center" shrinkToFit="1"/>
      <protection locked="0"/>
    </xf>
    <xf numFmtId="49" fontId="0" fillId="2" borderId="3" xfId="0" applyNumberFormat="1" applyFill="1" applyBorder="1" applyAlignment="1" applyProtection="1">
      <alignment horizontal="center" shrinkToFit="1"/>
      <protection locked="0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168" fontId="6" fillId="0" borderId="0" xfId="0" applyNumberFormat="1" applyFont="1" applyAlignment="1">
      <alignment horizontal="left" indent="1" shrinkToFit="1"/>
    </xf>
    <xf numFmtId="49" fontId="6" fillId="0" borderId="0" xfId="0" applyNumberFormat="1" applyFont="1" applyAlignment="1"/>
    <xf numFmtId="0" fontId="6" fillId="0" borderId="0" xfId="0" applyFont="1" applyAlignment="1"/>
    <xf numFmtId="49" fontId="7" fillId="2" borderId="0" xfId="0" applyNumberFormat="1" applyFont="1" applyFill="1" applyAlignment="1" applyProtection="1">
      <alignment horizontal="center" shrinkToFit="1"/>
      <protection locked="0"/>
    </xf>
    <xf numFmtId="49" fontId="7" fillId="0" borderId="0" xfId="0" applyNumberFormat="1" applyFont="1" applyAlignment="1"/>
    <xf numFmtId="0" fontId="0" fillId="0" borderId="0" xfId="0" applyAlignment="1"/>
    <xf numFmtId="0" fontId="6" fillId="0" borderId="0" xfId="0" applyFont="1" applyAlignment="1">
      <alignment horizontal="left" indent="1"/>
    </xf>
    <xf numFmtId="49" fontId="7" fillId="0" borderId="0" xfId="0" applyNumberFormat="1" applyFont="1" applyAlignment="1">
      <alignment vertical="center" shrinkToFit="1"/>
    </xf>
    <xf numFmtId="49" fontId="3" fillId="2" borderId="0" xfId="0" applyNumberFormat="1" applyFont="1" applyFill="1" applyAlignment="1" applyProtection="1">
      <alignment horizontal="center" shrinkToFit="1"/>
      <protection locked="0"/>
    </xf>
  </cellXfs>
  <cellStyles count="1">
    <cellStyle name="Standard" xfId="0" builtinId="0"/>
  </cellStyles>
  <dxfs count="3"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selection sqref="A1:B1"/>
    </sheetView>
  </sheetViews>
  <sheetFormatPr baseColWidth="10" defaultRowHeight="13.2"/>
  <cols>
    <col min="1" max="1" width="35.6640625" style="2" customWidth="1"/>
    <col min="3" max="6" width="10.88671875" customWidth="1"/>
  </cols>
  <sheetData>
    <row r="1" spans="1:6" ht="15.6">
      <c r="A1" s="24" t="s">
        <v>51</v>
      </c>
      <c r="B1" s="24"/>
      <c r="D1" s="25" t="s">
        <v>52</v>
      </c>
      <c r="E1" s="26"/>
      <c r="F1" s="27"/>
    </row>
    <row r="4" spans="1:6" ht="21">
      <c r="A4" s="1" t="s">
        <v>0</v>
      </c>
      <c r="C4" s="35" t="s">
        <v>50</v>
      </c>
      <c r="D4" s="35"/>
      <c r="E4" s="35"/>
      <c r="F4" s="35"/>
    </row>
    <row r="7" spans="1:6" ht="13.8">
      <c r="A7" s="36" t="s">
        <v>22</v>
      </c>
      <c r="B7" s="37"/>
      <c r="C7" s="37"/>
      <c r="D7" s="37"/>
      <c r="E7" s="37"/>
      <c r="F7" s="37"/>
    </row>
    <row r="8" spans="1:6" ht="6" customHeight="1"/>
    <row r="9" spans="1:6">
      <c r="A9" s="2" t="s">
        <v>1</v>
      </c>
      <c r="B9" s="40" t="s">
        <v>49</v>
      </c>
      <c r="C9" s="40"/>
      <c r="D9" s="40"/>
    </row>
    <row r="10" spans="1:6" ht="12.75" customHeight="1">
      <c r="A10" s="2" t="s">
        <v>2</v>
      </c>
      <c r="B10" s="8" t="s">
        <v>28</v>
      </c>
      <c r="C10" s="3">
        <v>0</v>
      </c>
      <c r="D10" s="23"/>
      <c r="E10" s="23"/>
      <c r="F10" s="23"/>
    </row>
    <row r="11" spans="1:6">
      <c r="A11" s="2" t="s">
        <v>3</v>
      </c>
      <c r="B11" s="8" t="s">
        <v>44</v>
      </c>
      <c r="C11" s="4">
        <v>10</v>
      </c>
      <c r="D11" s="23"/>
      <c r="E11" s="23"/>
      <c r="F11" s="23"/>
    </row>
    <row r="12" spans="1:6">
      <c r="A12" s="2" t="s">
        <v>4</v>
      </c>
      <c r="B12" s="8" t="s">
        <v>40</v>
      </c>
      <c r="C12" s="4">
        <v>10</v>
      </c>
      <c r="D12" s="23"/>
      <c r="E12" s="23"/>
      <c r="F12" s="23"/>
    </row>
    <row r="13" spans="1:6">
      <c r="A13" s="2" t="s">
        <v>39</v>
      </c>
      <c r="B13" s="8" t="s">
        <v>40</v>
      </c>
      <c r="C13" s="4">
        <v>10</v>
      </c>
      <c r="D13" s="23"/>
      <c r="E13" s="23"/>
      <c r="F13" s="23"/>
    </row>
    <row r="14" spans="1:6">
      <c r="A14" s="2" t="s">
        <v>5</v>
      </c>
      <c r="B14" s="8" t="s">
        <v>43</v>
      </c>
      <c r="C14" s="3">
        <v>200000</v>
      </c>
      <c r="D14" s="23"/>
      <c r="E14" s="23"/>
      <c r="F14" s="23"/>
    </row>
    <row r="15" spans="1:6">
      <c r="A15" s="2" t="s">
        <v>6</v>
      </c>
      <c r="B15" s="8" t="s">
        <v>42</v>
      </c>
      <c r="C15" s="3">
        <v>20000</v>
      </c>
      <c r="D15" s="23"/>
      <c r="E15" s="23"/>
      <c r="F15" s="23"/>
    </row>
    <row r="16" spans="1:6">
      <c r="A16" s="2" t="s">
        <v>7</v>
      </c>
      <c r="B16" s="8" t="s">
        <v>45</v>
      </c>
      <c r="C16" s="5">
        <v>0.1</v>
      </c>
      <c r="D16" s="23" t="s">
        <v>8</v>
      </c>
      <c r="E16" s="23"/>
      <c r="F16" s="23"/>
    </row>
    <row r="17" spans="1:6" ht="12.75" customHeight="1"/>
    <row r="18" spans="1:6">
      <c r="A18" s="39" t="s">
        <v>9</v>
      </c>
      <c r="D18" s="28" t="s">
        <v>10</v>
      </c>
      <c r="E18" s="28" t="s">
        <v>11</v>
      </c>
      <c r="F18" s="30" t="s">
        <v>41</v>
      </c>
    </row>
    <row r="19" spans="1:6">
      <c r="A19" s="39"/>
      <c r="D19" s="29"/>
      <c r="E19" s="29"/>
      <c r="F19" s="31"/>
    </row>
    <row r="20" spans="1:6">
      <c r="A20" s="2" t="s">
        <v>53</v>
      </c>
      <c r="B20" s="19" t="s">
        <v>35</v>
      </c>
      <c r="C20" s="6"/>
      <c r="D20" s="7">
        <f>$C$20</f>
        <v>0</v>
      </c>
      <c r="E20" s="7">
        <f>$C$20</f>
        <v>0</v>
      </c>
      <c r="F20" s="7">
        <f>$C$20</f>
        <v>0</v>
      </c>
    </row>
    <row r="21" spans="1:6">
      <c r="A21" s="2" t="s">
        <v>12</v>
      </c>
      <c r="B21" s="8" t="s">
        <v>48</v>
      </c>
      <c r="C21" s="6"/>
      <c r="D21" s="7">
        <f>$C$21</f>
        <v>0</v>
      </c>
      <c r="E21" s="7">
        <f>$C$21</f>
        <v>0</v>
      </c>
      <c r="F21" s="7">
        <f>$C$21</f>
        <v>0</v>
      </c>
    </row>
    <row r="22" spans="1:6">
      <c r="A22" s="2" t="s">
        <v>13</v>
      </c>
      <c r="B22" s="8" t="s">
        <v>47</v>
      </c>
      <c r="C22" s="6">
        <v>600</v>
      </c>
      <c r="D22" s="7">
        <f>$C$22+$C$15*$C$16</f>
        <v>2600</v>
      </c>
      <c r="E22" s="7">
        <f>$C$22+$C$15*$C$16</f>
        <v>2600</v>
      </c>
      <c r="F22" s="7">
        <f>$C$22+$C$15*$C$16</f>
        <v>2600</v>
      </c>
    </row>
    <row r="23" spans="1:6">
      <c r="A23" s="2" t="s">
        <v>14</v>
      </c>
      <c r="B23" s="8" t="s">
        <v>46</v>
      </c>
      <c r="C23" s="9"/>
      <c r="D23" s="7">
        <f>$C$15/100*$C$11*$C$23</f>
        <v>0</v>
      </c>
      <c r="E23" s="7">
        <f>$C$15/100*$C$11*$C$23</f>
        <v>0</v>
      </c>
      <c r="F23" s="7">
        <f>$C$15/100*$C$11*$C$23</f>
        <v>0</v>
      </c>
    </row>
    <row r="24" spans="1:6">
      <c r="A24" s="2" t="s">
        <v>15</v>
      </c>
      <c r="B24" s="8" t="s">
        <v>16</v>
      </c>
      <c r="C24" s="10">
        <v>0.06</v>
      </c>
      <c r="D24" s="7">
        <f>ROUND(($C$10+($C$10-$D$25))/2*$C$24,-1)</f>
        <v>0</v>
      </c>
      <c r="E24" s="7">
        <f>ROUND((($C$10-$D$25)+($C$10-$D$25-$E$25))/2*$C$24,-1)</f>
        <v>0</v>
      </c>
      <c r="F24" s="7">
        <f>ROUND(($C$10+($C$10-$D$25-(MIN(C12,C13,C14/C15)-1)*$E$25))/2*$C$24,-1)</f>
        <v>0</v>
      </c>
    </row>
    <row r="25" spans="1:6">
      <c r="A25" s="2" t="s">
        <v>17</v>
      </c>
      <c r="D25" s="7">
        <f>ROUND(IF($C$14/$C$15&gt;=$C$12,$C$10/($C$12+1)*2,$C$10/($C$14/$C$15+1)*2),-2)</f>
        <v>0</v>
      </c>
      <c r="E25" s="7">
        <f>ROUND(IF($C$14/$C$15&gt;=$C$12,$C$10/($C$12+1),$C$10/($C$14/$C$15+1)),-2)</f>
        <v>0</v>
      </c>
      <c r="F25" s="7">
        <f>ROUND((D25+(MIN(C12,C13,C14/C15)-1)*E25)/MIN(C12,C13,C14/C15),-2)</f>
        <v>0</v>
      </c>
    </row>
    <row r="26" spans="1:6" ht="14.25" customHeight="1">
      <c r="A26" s="11" t="s">
        <v>18</v>
      </c>
      <c r="B26" s="12"/>
      <c r="C26" s="12"/>
      <c r="D26" s="13">
        <f>SUM(D20:D25)</f>
        <v>2600</v>
      </c>
      <c r="E26" s="13">
        <f>SUM(E20:E25)</f>
        <v>2600</v>
      </c>
      <c r="F26" s="13">
        <f>SUM(F20:F25)</f>
        <v>2600</v>
      </c>
    </row>
    <row r="27" spans="1:6" ht="14.25" customHeight="1">
      <c r="A27" s="14" t="s">
        <v>19</v>
      </c>
      <c r="B27" s="15"/>
      <c r="C27" s="15"/>
      <c r="D27" s="16">
        <f>ROUND(D26/12,-1)</f>
        <v>220</v>
      </c>
      <c r="E27" s="16">
        <f>ROUND(E26/12,-1)</f>
        <v>220</v>
      </c>
      <c r="F27" s="16">
        <f>ROUND(F26/12,-1)</f>
        <v>220</v>
      </c>
    </row>
    <row r="28" spans="1:6" ht="6" customHeight="1"/>
    <row r="29" spans="1:6">
      <c r="A29" s="11" t="s">
        <v>20</v>
      </c>
      <c r="B29" s="12"/>
      <c r="C29" s="12"/>
      <c r="D29" s="17">
        <f>D26/$C$15</f>
        <v>0.13</v>
      </c>
      <c r="E29" s="17">
        <f>E26/$C$15</f>
        <v>0.13</v>
      </c>
      <c r="F29" s="17">
        <f>F26/$C$15</f>
        <v>0.13</v>
      </c>
    </row>
    <row r="31" spans="1:6" ht="13.8">
      <c r="A31" s="36" t="s">
        <v>26</v>
      </c>
      <c r="B31" s="37"/>
      <c r="C31" s="37"/>
      <c r="D31" s="37"/>
      <c r="E31" s="37"/>
      <c r="F31" s="37"/>
    </row>
    <row r="32" spans="1:6" ht="6" customHeight="1"/>
    <row r="33" spans="1:6">
      <c r="A33" s="2" t="s">
        <v>23</v>
      </c>
      <c r="B33" s="8" t="s">
        <v>27</v>
      </c>
      <c r="C33" s="3"/>
      <c r="D33" s="38" t="s">
        <v>33</v>
      </c>
      <c r="E33" s="38"/>
      <c r="F33" s="38"/>
    </row>
    <row r="34" spans="1:6">
      <c r="A34" s="2" t="s">
        <v>30</v>
      </c>
      <c r="B34" s="8" t="s">
        <v>28</v>
      </c>
      <c r="C34" s="3"/>
      <c r="D34" s="23"/>
      <c r="E34" s="23"/>
      <c r="F34" s="23"/>
    </row>
    <row r="35" spans="1:6">
      <c r="A35" s="2" t="s">
        <v>24</v>
      </c>
      <c r="B35" s="8" t="s">
        <v>28</v>
      </c>
      <c r="C35" s="3"/>
      <c r="D35" s="32">
        <f>IF(C33&gt;12,C10-D25-(C33-12)*E25/12,C10-D25/12*C33)</f>
        <v>0</v>
      </c>
      <c r="E35" s="32"/>
      <c r="F35" s="32"/>
    </row>
    <row r="36" spans="1:6">
      <c r="A36" s="2" t="s">
        <v>25</v>
      </c>
      <c r="B36" s="8" t="s">
        <v>29</v>
      </c>
      <c r="C36" s="20"/>
      <c r="D36" s="23"/>
      <c r="E36" s="23"/>
      <c r="F36" s="23"/>
    </row>
    <row r="37" spans="1:6" ht="9" customHeight="1"/>
    <row r="38" spans="1:6">
      <c r="C38" s="21" t="s">
        <v>31</v>
      </c>
      <c r="D38" s="21" t="s">
        <v>32</v>
      </c>
    </row>
    <row r="39" spans="1:6" ht="6" customHeight="1"/>
    <row r="40" spans="1:6">
      <c r="A40" s="2" t="s">
        <v>36</v>
      </c>
      <c r="C40" s="7">
        <f>ROUND(C10-C34-C35,-2)</f>
        <v>0</v>
      </c>
      <c r="D40" s="7" t="e">
        <f>ROUND(C40/C$33,-1)</f>
        <v>#DIV/0!</v>
      </c>
    </row>
    <row r="41" spans="1:6">
      <c r="A41" s="2" t="s">
        <v>34</v>
      </c>
      <c r="C41" s="7">
        <f>ROUND((C10-C34)/2*C36*C33/12,-2)</f>
        <v>0</v>
      </c>
      <c r="D41" s="7" t="e">
        <f>ROUND(C41/C$33,-1)</f>
        <v>#DIV/0!</v>
      </c>
    </row>
    <row r="42" spans="1:6" ht="15" customHeight="1">
      <c r="A42" s="11" t="s">
        <v>37</v>
      </c>
      <c r="C42" s="7">
        <f>SUM(C40:C41)</f>
        <v>0</v>
      </c>
      <c r="D42" s="13" t="e">
        <f>SUM(D40:D41)</f>
        <v>#DIV/0!</v>
      </c>
    </row>
    <row r="43" spans="1:6" ht="6" customHeight="1"/>
    <row r="44" spans="1:6" ht="10.5" customHeight="1">
      <c r="A44" s="33" t="s">
        <v>38</v>
      </c>
      <c r="B44" s="34"/>
      <c r="C44" s="34"/>
      <c r="D44" s="34"/>
      <c r="E44" s="34"/>
      <c r="F44" s="34"/>
    </row>
    <row r="46" spans="1:6" ht="13.8">
      <c r="A46" s="18" t="s">
        <v>21</v>
      </c>
    </row>
    <row r="47" spans="1:6" ht="15" customHeight="1">
      <c r="A47" s="22"/>
      <c r="B47" s="22"/>
      <c r="C47" s="22"/>
      <c r="D47" s="22"/>
      <c r="E47" s="22"/>
      <c r="F47" s="22"/>
    </row>
    <row r="48" spans="1:6">
      <c r="A48" s="22"/>
      <c r="B48" s="22"/>
      <c r="C48" s="22"/>
      <c r="D48" s="22"/>
      <c r="E48" s="22"/>
      <c r="F48" s="22"/>
    </row>
    <row r="49" spans="1:6">
      <c r="A49" s="22"/>
      <c r="B49" s="22"/>
      <c r="C49" s="22"/>
      <c r="D49" s="22"/>
      <c r="E49" s="22"/>
      <c r="F49" s="22"/>
    </row>
    <row r="50" spans="1:6">
      <c r="A50" s="22"/>
      <c r="B50" s="22"/>
      <c r="C50" s="22"/>
      <c r="D50" s="22"/>
      <c r="E50" s="22"/>
      <c r="F50" s="22"/>
    </row>
    <row r="51" spans="1:6">
      <c r="A51" s="22"/>
      <c r="B51" s="22"/>
      <c r="C51" s="22"/>
      <c r="D51" s="22"/>
      <c r="E51" s="22"/>
      <c r="F51" s="22"/>
    </row>
    <row r="52" spans="1:6">
      <c r="A52" s="22"/>
      <c r="B52" s="22"/>
      <c r="C52" s="22"/>
      <c r="D52" s="22"/>
      <c r="E52" s="22"/>
      <c r="F52" s="22"/>
    </row>
    <row r="53" spans="1:6">
      <c r="A53" s="22"/>
      <c r="B53" s="22"/>
      <c r="C53" s="22"/>
      <c r="D53" s="22"/>
      <c r="E53" s="22"/>
      <c r="F53" s="22"/>
    </row>
    <row r="54" spans="1:6">
      <c r="A54" s="22"/>
      <c r="B54" s="22"/>
      <c r="C54" s="22"/>
      <c r="D54" s="22"/>
      <c r="E54" s="22"/>
      <c r="F54" s="22"/>
    </row>
    <row r="55" spans="1:6">
      <c r="A55" s="22"/>
      <c r="B55" s="22"/>
      <c r="C55" s="22"/>
      <c r="D55" s="22"/>
      <c r="E55" s="22"/>
      <c r="F55" s="22"/>
    </row>
    <row r="56" spans="1:6">
      <c r="A56" s="22"/>
      <c r="B56" s="22"/>
      <c r="C56" s="22"/>
      <c r="D56" s="22"/>
      <c r="E56" s="22"/>
      <c r="F56" s="22"/>
    </row>
  </sheetData>
  <sheetProtection password="C317" sheet="1" objects="1" scenarios="1"/>
  <mergeCells count="32">
    <mergeCell ref="A7:F7"/>
    <mergeCell ref="D33:F33"/>
    <mergeCell ref="A18:A19"/>
    <mergeCell ref="B9:D9"/>
    <mergeCell ref="A50:F50"/>
    <mergeCell ref="D15:F15"/>
    <mergeCell ref="D16:F16"/>
    <mergeCell ref="A1:B1"/>
    <mergeCell ref="D1:F1"/>
    <mergeCell ref="D18:D19"/>
    <mergeCell ref="E18:E19"/>
    <mergeCell ref="F18:F19"/>
    <mergeCell ref="D10:F10"/>
    <mergeCell ref="D11:F11"/>
    <mergeCell ref="D12:F12"/>
    <mergeCell ref="D35:F35"/>
    <mergeCell ref="A44:F44"/>
    <mergeCell ref="D34:F34"/>
    <mergeCell ref="D36:F36"/>
    <mergeCell ref="C4:F4"/>
    <mergeCell ref="D13:F13"/>
    <mergeCell ref="D14:F14"/>
    <mergeCell ref="A47:F47"/>
    <mergeCell ref="A48:F48"/>
    <mergeCell ref="A49:F49"/>
    <mergeCell ref="A31:F31"/>
    <mergeCell ref="A55:F55"/>
    <mergeCell ref="A56:F56"/>
    <mergeCell ref="A51:F51"/>
    <mergeCell ref="A52:F52"/>
    <mergeCell ref="A53:F53"/>
    <mergeCell ref="A54:F54"/>
  </mergeCells>
  <phoneticPr fontId="0" type="noConversion"/>
  <conditionalFormatting sqref="C35">
    <cfRule type="cellIs" dxfId="2" priority="1" stopIfTrue="1" operator="greaterThan">
      <formula>$D$35</formula>
    </cfRule>
  </conditionalFormatting>
  <conditionalFormatting sqref="D35:F35">
    <cfRule type="cellIs" dxfId="1" priority="2" stopIfTrue="1" operator="lessThan">
      <formula>$C$35</formula>
    </cfRule>
  </conditionalFormatting>
  <conditionalFormatting sqref="C40:D42">
    <cfRule type="expression" dxfId="0" priority="3" stopIfTrue="1">
      <formula>$C$33=0</formula>
    </cfRule>
  </conditionalFormatting>
  <dataValidations count="3">
    <dataValidation type="list" allowBlank="1" showInputMessage="1" showErrorMessage="1" prompt="Wählen Sie aus der Liste aus, welche Art Versicherung einkalkuliert wird." sqref="B20">
      <formula1>"Vollkasko,Teilkasko,nur Haftpflicht"</formula1>
    </dataValidation>
    <dataValidation allowBlank="1" showInputMessage="1" showErrorMessage="1" promptTitle="Eingabe zwingend!" prompt="Geben Sie hier den verlangten Wert ein." sqref="C12:C15"/>
    <dataValidation allowBlank="1" showInputMessage="1" showErrorMessage="1" promptTitle="Eingabe Unterhalts-Basisko./Jahr" prompt="Geben Sie hier den jährlichen Basisunterhalt (1 Service, Radwechsel Winter, usw.) in CHF ein." sqref="C22"/>
  </dataValidations>
  <pageMargins left="0.70866141732283472" right="0.59055118110236227" top="0.86614173228346458" bottom="0.59055118110236227" header="0.43307086614173229" footer="0.31496062992125984"/>
  <pageSetup paperSize="9" orientation="portrait" r:id="rId1"/>
  <headerFooter alignWithMargins="0">
    <oddFooter>&amp;L&amp;8KMU Partner Group (www.kmupartnergroup.ch)&amp;C&amp;8&amp;D (Druckdatum)&amp;R&amp;8&amp;F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Fahrzeugkalkulation</vt:lpstr>
    </vt:vector>
  </TitlesOfParts>
  <Company>Gassertreuhand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Hayoz</dc:creator>
  <cp:lastModifiedBy>Wolfgang Hayoz</cp:lastModifiedBy>
  <cp:lastPrinted>2004-01-11T14:09:05Z</cp:lastPrinted>
  <dcterms:created xsi:type="dcterms:W3CDTF">2002-04-16T09:18:28Z</dcterms:created>
  <dcterms:modified xsi:type="dcterms:W3CDTF">2020-07-03T17:36:55Z</dcterms:modified>
</cp:coreProperties>
</file>